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D33" i="1" l="1"/>
  <c r="D32" i="1"/>
  <c r="D83" i="1" l="1"/>
  <c r="D82" i="1"/>
  <c r="D68" i="1" l="1"/>
  <c r="D66" i="1" l="1"/>
  <c r="D70" i="1" l="1"/>
  <c r="D71" i="1"/>
  <c r="D72" i="1"/>
  <c r="D73" i="1"/>
  <c r="D74" i="1"/>
  <c r="D75" i="1"/>
  <c r="D78" i="1"/>
  <c r="D79" i="1"/>
  <c r="D80" i="1"/>
  <c r="D69" i="1"/>
  <c r="D62" i="1" l="1"/>
  <c r="D61" i="1" l="1"/>
  <c r="D36" i="1" l="1"/>
  <c r="D38" i="1"/>
  <c r="D39" i="1"/>
  <c r="D40" i="1"/>
  <c r="D41" i="1"/>
  <c r="D42" i="1"/>
  <c r="D43" i="1"/>
  <c r="D44" i="1"/>
  <c r="D47" i="1"/>
  <c r="D48" i="1"/>
  <c r="D49" i="1"/>
  <c r="D37" i="1"/>
  <c r="D29" i="1" l="1"/>
  <c r="D28" i="1"/>
  <c r="D27" i="1"/>
  <c r="D25" i="1"/>
  <c r="D23" i="1"/>
  <c r="D22" i="1"/>
  <c r="D21" i="1"/>
  <c r="D20" i="1"/>
  <c r="D54" i="1" l="1"/>
  <c r="D35" i="1" l="1"/>
  <c r="D64" i="1"/>
  <c r="D52" i="1"/>
  <c r="D58" i="1"/>
  <c r="D57" i="1"/>
</calcChain>
</file>

<file path=xl/sharedStrings.xml><?xml version="1.0" encoding="utf-8"?>
<sst xmlns="http://schemas.openxmlformats.org/spreadsheetml/2006/main" count="233" uniqueCount="174">
  <si>
    <t>ПРЕЙСКУРАНТ</t>
  </si>
  <si>
    <t>по ГУЗ "Областной врачебно-физкультурный диспансер"</t>
  </si>
  <si>
    <t>руб.</t>
  </si>
  <si>
    <t>№п/п</t>
  </si>
  <si>
    <t>Наименование услуги</t>
  </si>
  <si>
    <t>Ед. изм.</t>
  </si>
  <si>
    <t>Цена на услуги</t>
  </si>
  <si>
    <t>1 усл. ед.</t>
  </si>
  <si>
    <t>1 посещ.</t>
  </si>
  <si>
    <t>1 процед.</t>
  </si>
  <si>
    <t>1 занятие</t>
  </si>
  <si>
    <t>1 сеанс</t>
  </si>
  <si>
    <t>суточное</t>
  </si>
  <si>
    <t>Работы и услуги по специальности рефлексотерапия</t>
  </si>
  <si>
    <t>Лабораторная диагностика</t>
  </si>
  <si>
    <t>Анализ мочи по Нечипоренко</t>
  </si>
  <si>
    <t>1 анализ</t>
  </si>
  <si>
    <t>3.1</t>
  </si>
  <si>
    <t>3.2</t>
  </si>
  <si>
    <t>3.3</t>
  </si>
  <si>
    <t>3.4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</si>
  <si>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</si>
  <si>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</si>
  <si>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</si>
  <si>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</si>
  <si>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</si>
  <si>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</si>
  <si>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</si>
  <si>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</si>
  <si>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</si>
  <si>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</si>
  <si>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</si>
  <si>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</si>
  <si>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</si>
  <si>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Прием врача по лечебной физкультуре</t>
  </si>
  <si>
    <t>1 прием</t>
  </si>
  <si>
    <t>платных услуг на 01.03.2014 год</t>
  </si>
  <si>
    <t>"У Т В Е Р Ж Д А Ю"</t>
  </si>
  <si>
    <t xml:space="preserve">Главный врач </t>
  </si>
  <si>
    <t>ГУЗ"Областной врачебно-физкультурный диспансер"</t>
  </si>
  <si>
    <t>_________________К.В. Клейн</t>
  </si>
  <si>
    <t>" __ "_______________20____г.</t>
  </si>
  <si>
    <t>1.</t>
  </si>
  <si>
    <t>Медицинский массаж</t>
  </si>
  <si>
    <t>2.</t>
  </si>
  <si>
    <t>Лечебная физкультура (в группе под руководством инструктора)</t>
  </si>
  <si>
    <t>3.</t>
  </si>
  <si>
    <t>4.</t>
  </si>
  <si>
    <t>Лечебная физкультура (индивидуально под руководством инструктора)</t>
  </si>
  <si>
    <t>5.</t>
  </si>
  <si>
    <t>Ведущий экономист</t>
  </si>
  <si>
    <t>М.С. Торшина</t>
  </si>
  <si>
    <t>1.14</t>
  </si>
  <si>
    <t>1.15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</si>
  <si>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</si>
  <si>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</si>
  <si>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</si>
  <si>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</si>
  <si>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</si>
  <si>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</si>
  <si>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</si>
  <si>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</si>
  <si>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</si>
  <si>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</si>
  <si>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</si>
  <si>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</si>
  <si>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</si>
  <si>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</si>
  <si>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Физиотерапевтическое лечение</t>
  </si>
  <si>
    <t>1 усл.ед.</t>
  </si>
  <si>
    <t>Вибромассаж</t>
  </si>
  <si>
    <t>Лечебная физкультура</t>
  </si>
  <si>
    <t>4</t>
  </si>
  <si>
    <t>Функциональная диагностика</t>
  </si>
  <si>
    <t>5</t>
  </si>
  <si>
    <t>5.1</t>
  </si>
  <si>
    <t>5.2</t>
  </si>
  <si>
    <t>5.3</t>
  </si>
  <si>
    <t>5.4</t>
  </si>
  <si>
    <t>5.5</t>
  </si>
  <si>
    <t>Врачебный контроль для допуска к занятиям спортом</t>
  </si>
  <si>
    <t>6</t>
  </si>
  <si>
    <t>4.1</t>
  </si>
  <si>
    <t>4.2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</si>
  <si>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</si>
  <si>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</si>
  <si>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</si>
  <si>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</si>
  <si>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</si>
  <si>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</si>
  <si>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</si>
  <si>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</si>
  <si>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</si>
  <si>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</si>
  <si>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</si>
  <si>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</si>
  <si>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</si>
  <si>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</si>
  <si>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</si>
  <si>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2.15</t>
  </si>
  <si>
    <t>2.16</t>
  </si>
  <si>
    <t>Манипуляции</t>
  </si>
  <si>
    <t>7</t>
  </si>
  <si>
    <t>7.1</t>
  </si>
  <si>
    <t>7.2</t>
  </si>
  <si>
    <t>У Т В Е Р Ж Д Е Н О</t>
  </si>
  <si>
    <t>№ п/п</t>
  </si>
  <si>
    <t>Профилактический прием (осмотр, консультация) врача-хирурга</t>
  </si>
  <si>
    <t>Профилактический прием (осмотр, консультация) врача-уролога</t>
  </si>
  <si>
    <t>Профилактический прием (осмотр, консультация) врача-травматолога-ортопеда</t>
  </si>
  <si>
    <t>Профилактический прием (осмотр, консультация) врача-терапевта</t>
  </si>
  <si>
    <t>Профилактический прием (осмотр, консультация) врача-педиатра</t>
  </si>
  <si>
    <t>Профилактический прием (осмотр, консультация) врача-оториноларинголога</t>
  </si>
  <si>
    <t>Профилактический прием (осмотр, консультация) врача-невролога</t>
  </si>
  <si>
    <t>Профилактический прием (осмотр, консультация) врача-дерматовенеролога</t>
  </si>
  <si>
    <t>Общий (клинический) анализ крови</t>
  </si>
  <si>
    <t>Анализ мочи общий</t>
  </si>
  <si>
    <t>Прием (осмотр, консультация) врача-эндокринолога первичный</t>
  </si>
  <si>
    <t>Прием (осмотр, консультация) врача-хирурга первичный</t>
  </si>
  <si>
    <t>Прием (осмотр, консультация) врача-уролога первичный</t>
  </si>
  <si>
    <t>Прием (осмотр, консультация) врача-терапевта первичный</t>
  </si>
  <si>
    <t>Прием (осмотр, консультация) врача-педиатра первичный</t>
  </si>
  <si>
    <t>Прием (осмотр, консультация) врача-офтальмолога первичный</t>
  </si>
  <si>
    <t>Прием (осмотр, консультация) врача-оториноларинголога первичный</t>
  </si>
  <si>
    <t>Прием (осмотр, консультация) врача-невролога первичный</t>
  </si>
  <si>
    <t>Прием (осмотр, консультация) врача по спортивной медицине</t>
  </si>
  <si>
    <t>Прием (осмотр, консультация) врача по лечебной физкультуре</t>
  </si>
  <si>
    <t>Прием (осмотр, консультация) врача-кардиолога первичный</t>
  </si>
  <si>
    <t>Прием (осмотр, консультация) врача-дерматовенеролога первичный</t>
  </si>
  <si>
    <t>Осмотр (консультация) врача-физиотерапевта</t>
  </si>
  <si>
    <t>Общий массаж медицинский</t>
  </si>
  <si>
    <t>Общая магнитотерапия</t>
  </si>
  <si>
    <t>Исследование уровня общего кальция в крови</t>
  </si>
  <si>
    <t>Исследование уровня холестерина в крови</t>
  </si>
  <si>
    <t>Исследование уровня глюкозы в крови</t>
  </si>
  <si>
    <t>Исследование уровня общего билирубина в крови</t>
  </si>
  <si>
    <t>Исследование уровня креатинина в крови</t>
  </si>
  <si>
    <t>Исследование уровня железа сыворотки крови</t>
  </si>
  <si>
    <t>Исследование уровня тромбоцитов в крови</t>
  </si>
  <si>
    <t xml:space="preserve">Холтеровское мониторирование сердечного ритма (ХМ-ЭКГ)
</t>
  </si>
  <si>
    <t>Профилактический прием (осмотр, консультация) врача-офтальмолога</t>
  </si>
  <si>
    <t>Проведение электрокардиографических исследований</t>
  </si>
  <si>
    <t>Перечень оказываемых платных медицинских услуг</t>
  </si>
  <si>
    <t>Исследование уровня лактатдегидрогеназы в крови</t>
  </si>
  <si>
    <t xml:space="preserve">Исследование уровня глюкозы в крови (венозная кровь) </t>
  </si>
  <si>
    <t>Прием (осмотр, консультация) врача-акушера-гинеколога первичный</t>
  </si>
  <si>
    <t>Профилактический прием (осмотр, консультация) врача-акушера-гинеколога</t>
  </si>
  <si>
    <t>Групповое занятие лечебной физкультурой (под руководством инструктора)</t>
  </si>
  <si>
    <t>Индивидуальное занятие лечебной физкультурой (под руководством инструктора)</t>
  </si>
  <si>
    <t>Паразитологическое исследование влагалищного отделяемого на атрофозоиты трихомонад (Trichomonas vaginalis)</t>
  </si>
  <si>
    <t>Прием (осмотр, консультация) зубного врача</t>
  </si>
  <si>
    <t>Исследование уровня факторов свертывания в крови</t>
  </si>
  <si>
    <t>Профилактический прием (осмотр, консультация) врача - кардиолога</t>
  </si>
  <si>
    <t>Профилактический прием (осмотр, консультация) врача - эндокринолога</t>
  </si>
  <si>
    <t>главный врач ГУЗ "ОВФД"</t>
  </si>
  <si>
    <t>Цитологическое исследование препарата тканей влагалища</t>
  </si>
  <si>
    <t>Реоэнцефалография (головы)</t>
  </si>
  <si>
    <t>Реовазография (конечностей)</t>
  </si>
  <si>
    <t>Ректороманоскопия</t>
  </si>
  <si>
    <t xml:space="preserve">приказом главного врача </t>
  </si>
  <si>
    <t xml:space="preserve">ГУЗ "ОВФД" </t>
  </si>
  <si>
    <t>Рефлексотерапия при различных заболеваниях</t>
  </si>
  <si>
    <t>Иссечение поражения кожи, ушивание открытой раны (лечение анальной трещины)</t>
  </si>
  <si>
    <t>Динамическая электронейростимуляция</t>
  </si>
  <si>
    <t>Прием (осмотр, консультация) врача-травматолога-ортопеда первичный</t>
  </si>
  <si>
    <t>Профилактический прием (осмотр, консультация) врача по спортивной медицине (углубленное исследование)</t>
  </si>
  <si>
    <t>Профилактический прием (осмотр, консультация) врача по спортивной медицине (этапное и текущее обследование)</t>
  </si>
  <si>
    <t>Профилактический прием (осмотр, консультация) врача по спортивной медицине (прочие виды обращений)</t>
  </si>
  <si>
    <t>Консультативный прием врачей - специалистов</t>
  </si>
  <si>
    <r>
      <t xml:space="preserve">от </t>
    </r>
    <r>
      <rPr>
        <u/>
        <sz val="12"/>
        <color theme="1"/>
        <rFont val="Times New Roman"/>
        <family val="1"/>
        <charset val="204"/>
      </rPr>
      <t xml:space="preserve">30.06.2014 </t>
    </r>
    <r>
      <rPr>
        <sz val="12"/>
        <color theme="1"/>
        <rFont val="Times New Roman"/>
        <family val="1"/>
        <charset val="204"/>
      </rPr>
      <t xml:space="preserve"> № </t>
    </r>
    <r>
      <rPr>
        <u/>
        <sz val="12"/>
        <color theme="1"/>
        <rFont val="Times New Roman"/>
        <family val="1"/>
        <charset val="204"/>
      </rPr>
      <t>39</t>
    </r>
  </si>
  <si>
    <t xml:space="preserve">платных медицинских услуг, </t>
  </si>
  <si>
    <t>оказываемых ГУЗ "Областной врачебно-физкультурный диспансер"</t>
  </si>
  <si>
    <t xml:space="preserve"> с 01 июля 2014 года</t>
  </si>
  <si>
    <t>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</si>
</sst>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51;&#1072;&#1073;&#1086;&#1088;&#1072;&#1090;&#1086;&#1088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43;&#1080;&#1085;&#1077;&#1082;&#1086;&#1083;&#1086;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74;&#1088;&#1072;&#1095;%20&#1053;&#1077;&#1074;&#1088;&#1086;&#1083;&#1086;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74;&#1088;&#1072;&#1095;%20&#1092;&#1080;&#1079;&#1080;&#1086;&#1090;&#1077;&#1088;&#1072;&#1087;&#1080;&#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52;&#1086;&#1085;&#1080;&#1090;&#1086;&#1088;&#1080;&#1088;&#1086;&#1074;&#1072;&#1085;&#1080;&#1077;%20&#1069;&#1050;&#104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56;&#1069;&#1043;%20&#1075;&#1086;&#1083;&#1086;&#1074;&#109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74;&#1088;&#1072;&#1095;%20&#1057;&#105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5;/AppData/Local/Microsoft/Windows/Temporary%20Internet%20Files/Content.IE5/OBDR2JJ2/&#1053;&#1086;&#1074;&#1072;&#1103;%20&#1087;&#1072;&#1087;&#1082;&#1072;/&#1087;&#1088;&#1086;&#1082;&#1090;&#1086;&#1083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_ЛФК"/>
      <sheetName val="З_п"/>
      <sheetName val="Износ мягкого инвентаря"/>
      <sheetName val="Накладные"/>
      <sheetName val="Мат_запасы"/>
      <sheetName val="Амортизация"/>
    </sheetNames>
    <sheetDataSet>
      <sheetData sheetId="0" refreshError="1"/>
      <sheetData sheetId="1">
        <row r="14">
          <cell r="C14">
            <v>298.22403484010192</v>
          </cell>
        </row>
        <row r="38">
          <cell r="C38">
            <v>203.70244110883348</v>
          </cell>
        </row>
        <row r="61">
          <cell r="C61">
            <v>259.32761316389895</v>
          </cell>
        </row>
        <row r="83">
          <cell r="C83">
            <v>182.02308419159274</v>
          </cell>
        </row>
        <row r="108">
          <cell r="C108">
            <v>186.68986517011692</v>
          </cell>
        </row>
        <row r="154">
          <cell r="C154">
            <v>322.77626362814675</v>
          </cell>
        </row>
        <row r="197">
          <cell r="C197">
            <v>305.08661663385362</v>
          </cell>
        </row>
        <row r="219">
          <cell r="C219">
            <v>329.98836162434225</v>
          </cell>
        </row>
        <row r="242">
          <cell r="C242">
            <v>324.41226162434225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"/>
      <sheetName val="З_п"/>
      <sheetName val="Износ мягкого инвентаря"/>
      <sheetName val="Накладные"/>
      <sheetName val="Мат_запас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N6">
            <v>104.26</v>
          </cell>
        </row>
        <row r="8">
          <cell r="N8">
            <v>68.12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"/>
      <sheetName val="З_п"/>
      <sheetName val="Износ мягкого инвентаря"/>
      <sheetName val="Накладные"/>
      <sheetName val="Мат_запасы"/>
    </sheetNames>
    <sheetDataSet>
      <sheetData sheetId="0" refreshError="1"/>
      <sheetData sheetId="1">
        <row r="14">
          <cell r="C14">
            <v>258.13352060356897</v>
          </cell>
        </row>
        <row r="36">
          <cell r="C36">
            <v>119.55034175690179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_ЛФК"/>
      <sheetName val="З_п"/>
      <sheetName val="Износ мягкого инвентаря"/>
      <sheetName val="Накладные"/>
      <sheetName val="Мат_запасы"/>
      <sheetName val="Амортизация"/>
    </sheetNames>
    <sheetDataSet>
      <sheetData sheetId="0" refreshError="1"/>
      <sheetData sheetId="1">
        <row r="14">
          <cell r="C14">
            <v>257.53825077003677</v>
          </cell>
        </row>
        <row r="38">
          <cell r="C38">
            <v>217.18846509224809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"/>
      <sheetName val="З_п"/>
      <sheetName val="Износ мягкого инвентаря"/>
      <sheetName val="Накладные"/>
      <sheetName val="Амортизация"/>
    </sheetNames>
    <sheetDataSet>
      <sheetData sheetId="0" refreshError="1"/>
      <sheetData sheetId="1">
        <row r="14">
          <cell r="C14">
            <v>898.62014198303166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"/>
      <sheetName val="З_п"/>
      <sheetName val="Износ мягкого инвентаря"/>
      <sheetName val="Накладные"/>
      <sheetName val="Амортизация"/>
      <sheetName val="Медикаменты"/>
    </sheetNames>
    <sheetDataSet>
      <sheetData sheetId="0" refreshError="1"/>
      <sheetData sheetId="1">
        <row r="14">
          <cell r="C14">
            <v>370.38842005373675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"/>
      <sheetName val="З_п"/>
      <sheetName val="Износ мягкого инвентаря"/>
      <sheetName val="Накладные"/>
      <sheetName val="Мат_запасы"/>
    </sheetNames>
    <sheetDataSet>
      <sheetData sheetId="0"/>
      <sheetData sheetId="1">
        <row r="58">
          <cell r="C58">
            <v>461.3877121161907</v>
          </cell>
        </row>
        <row r="88">
          <cell r="C88">
            <v>92.277542423238117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калькуляция"/>
      <sheetName val="З_п"/>
      <sheetName val="Износ мягкого инвентаря"/>
      <sheetName val="Накладные"/>
      <sheetName val="Мат_запасы"/>
      <sheetName val="Лист1"/>
      <sheetName val="Лист2"/>
      <sheetName val="Лист3"/>
    </sheetNames>
    <sheetDataSet>
      <sheetData sheetId="0" refreshError="1"/>
      <sheetData sheetId="1">
        <row r="14">
          <cell r="C14">
            <v>825.35055562524099</v>
          </cell>
        </row>
        <row r="29">
          <cell r="C29">
            <v>1540.4871529273989</v>
          </cell>
        </row>
        <row r="44">
          <cell r="C44">
            <v>1563.7671529273987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topLeftCell="A7" workbookViewId="0">
      <selection activeCell="G43" sqref="G43"/>
    </sheetView>
  </sheetViews>
  <sheetFormatPr defaultRowHeight="14.4" x14ac:dyDescent="0.3"/>
  <cols>
    <col min="1" max="1" width="6.6640625" customWidth="1"/>
    <col min="2" max="2" width="61.88671875" customWidth="1"/>
    <col min="3" max="3" width="15" customWidth="1"/>
    <col min="4" max="4" width="16" customWidth="1"/>
  </cols>
  <sheetData>
    <row r="1" spans="1:4" ht="15.6" x14ac:dyDescent="0.3">
      <c r="A1" s="24"/>
      <c r="B1" s="24"/>
      <c r="C1" s="36" t="s">
        <v>105</v>
      </c>
      <c r="D1" s="36"/>
    </row>
    <row r="2" spans="1:4" ht="15.75" customHeight="1" x14ac:dyDescent="0.3">
      <c r="A2" s="24"/>
      <c r="B2" s="24"/>
      <c r="C2" s="36" t="s">
        <v>159</v>
      </c>
      <c r="D2" s="36"/>
    </row>
    <row r="3" spans="1:4" ht="15.75" customHeight="1" x14ac:dyDescent="0.3">
      <c r="A3" s="24"/>
      <c r="B3" s="24"/>
      <c r="C3" s="36" t="s">
        <v>160</v>
      </c>
      <c r="D3" s="36"/>
    </row>
    <row r="4" spans="1:4" ht="15.75" customHeight="1" x14ac:dyDescent="0.3">
      <c r="A4" s="24"/>
      <c r="B4" s="24"/>
      <c r="C4" s="36" t="s">
        <v>169</v>
      </c>
      <c r="D4" s="36"/>
    </row>
    <row r="5" spans="1:4" ht="14.25" customHeight="1" x14ac:dyDescent="0.3">
      <c r="A5" s="24"/>
      <c r="B5" s="24"/>
      <c r="C5" s="35"/>
      <c r="D5" s="35"/>
    </row>
    <row r="6" spans="1:4" ht="15" customHeight="1" x14ac:dyDescent="0.3">
      <c r="A6" s="24"/>
      <c r="B6" s="24"/>
      <c r="C6" s="36" t="s">
        <v>154</v>
      </c>
      <c r="D6" s="36"/>
    </row>
    <row r="7" spans="1:4" ht="14.25" customHeight="1" x14ac:dyDescent="0.3">
      <c r="A7" s="24"/>
      <c r="B7" s="24"/>
      <c r="C7" s="49"/>
      <c r="D7" s="49"/>
    </row>
    <row r="8" spans="1:4" ht="14.25" customHeight="1" x14ac:dyDescent="0.3">
      <c r="A8" s="24"/>
      <c r="B8" s="24"/>
      <c r="C8" s="36" t="s">
        <v>173</v>
      </c>
      <c r="D8" s="36"/>
    </row>
    <row r="9" spans="1:4" ht="15.6" x14ac:dyDescent="0.3">
      <c r="A9" s="24"/>
      <c r="B9" s="24"/>
      <c r="C9" s="25"/>
      <c r="D9" s="25"/>
    </row>
    <row r="10" spans="1:4" ht="15.6" x14ac:dyDescent="0.3">
      <c r="A10" s="24"/>
      <c r="B10" s="24"/>
      <c r="C10" s="24"/>
      <c r="D10" s="24"/>
    </row>
    <row r="11" spans="1:4" ht="22.5" customHeight="1" x14ac:dyDescent="0.3">
      <c r="A11" s="47" t="s">
        <v>0</v>
      </c>
      <c r="B11" s="47"/>
      <c r="C11" s="47"/>
      <c r="D11" s="47"/>
    </row>
    <row r="12" spans="1:4" ht="12" customHeight="1" x14ac:dyDescent="0.3">
      <c r="A12" s="26"/>
      <c r="B12" s="26"/>
      <c r="C12" s="26"/>
      <c r="D12" s="26"/>
    </row>
    <row r="13" spans="1:4" ht="13.5" customHeight="1" x14ac:dyDescent="0.3">
      <c r="A13" s="48" t="s">
        <v>170</v>
      </c>
      <c r="B13" s="48"/>
      <c r="C13" s="48"/>
      <c r="D13" s="48"/>
    </row>
    <row r="14" spans="1:4" ht="13.5" customHeight="1" x14ac:dyDescent="0.3">
      <c r="A14" s="48" t="s">
        <v>171</v>
      </c>
      <c r="B14" s="48"/>
      <c r="C14" s="48"/>
      <c r="D14" s="48"/>
    </row>
    <row r="15" spans="1:4" ht="12.75" customHeight="1" x14ac:dyDescent="0.3">
      <c r="A15" s="48" t="s">
        <v>172</v>
      </c>
      <c r="B15" s="48"/>
      <c r="C15" s="48"/>
      <c r="D15" s="48"/>
    </row>
    <row r="16" spans="1:4" ht="12" customHeight="1" x14ac:dyDescent="0.3">
      <c r="A16" s="24"/>
      <c r="B16" s="24"/>
      <c r="C16" s="24"/>
      <c r="D16" s="27" t="s">
        <v>2</v>
      </c>
    </row>
    <row r="17" spans="1:4" s="1" customFormat="1" ht="30.75" customHeight="1" x14ac:dyDescent="0.25">
      <c r="A17" s="28" t="s">
        <v>106</v>
      </c>
      <c r="B17" s="28" t="s">
        <v>142</v>
      </c>
      <c r="C17" s="28" t="s">
        <v>5</v>
      </c>
      <c r="D17" s="29" t="s">
        <v>6</v>
      </c>
    </row>
    <row r="18" spans="1:4" s="1" customFormat="1" ht="16.5" customHeight="1" x14ac:dyDescent="0.25">
      <c r="A18" s="28">
        <v>1</v>
      </c>
      <c r="B18" s="50" t="s">
        <v>14</v>
      </c>
      <c r="C18" s="51"/>
      <c r="D18" s="52"/>
    </row>
    <row r="19" spans="1:4" s="1" customFormat="1" ht="15" customHeight="1" x14ac:dyDescent="0.25">
      <c r="A19" s="30" t="s">
        <v>21</v>
      </c>
      <c r="B19" s="34" t="s">
        <v>115</v>
      </c>
      <c r="C19" s="31" t="s">
        <v>16</v>
      </c>
      <c r="D19" s="33">
        <v>299</v>
      </c>
    </row>
    <row r="20" spans="1:4" s="1" customFormat="1" ht="15" customHeight="1" x14ac:dyDescent="0.25">
      <c r="A20" s="30" t="s">
        <v>22</v>
      </c>
      <c r="B20" s="34" t="s">
        <v>138</v>
      </c>
      <c r="C20" s="31" t="s">
        <v>16</v>
      </c>
      <c r="D20" s="33">
        <f>[1]калькуляция_ЛФК!$C$38</f>
        <v>203.70244110883348</v>
      </c>
    </row>
    <row r="21" spans="1:4" s="1" customFormat="1" ht="15" customHeight="1" x14ac:dyDescent="0.25">
      <c r="A21" s="30" t="s">
        <v>23</v>
      </c>
      <c r="B21" s="34" t="s">
        <v>116</v>
      </c>
      <c r="C21" s="31" t="s">
        <v>16</v>
      </c>
      <c r="D21" s="33">
        <f>[1]калькуляция_ЛФК!$C$61</f>
        <v>259.32761316389895</v>
      </c>
    </row>
    <row r="22" spans="1:4" s="1" customFormat="1" ht="15" customHeight="1" x14ac:dyDescent="0.25">
      <c r="A22" s="30" t="s">
        <v>24</v>
      </c>
      <c r="B22" s="34" t="s">
        <v>15</v>
      </c>
      <c r="C22" s="31" t="s">
        <v>16</v>
      </c>
      <c r="D22" s="33">
        <f>[1]калькуляция_ЛФК!$C$83</f>
        <v>182.02308419159274</v>
      </c>
    </row>
    <row r="23" spans="1:4" s="1" customFormat="1" ht="15" customHeight="1" x14ac:dyDescent="0.25">
      <c r="A23" s="30" t="s">
        <v>25</v>
      </c>
      <c r="B23" s="34" t="s">
        <v>151</v>
      </c>
      <c r="C23" s="31" t="s">
        <v>16</v>
      </c>
      <c r="D23" s="33">
        <f>[1]калькуляция_ЛФК!$C$108</f>
        <v>186.68986517011692</v>
      </c>
    </row>
    <row r="24" spans="1:4" s="1" customFormat="1" ht="15" customHeight="1" x14ac:dyDescent="0.25">
      <c r="A24" s="30" t="s">
        <v>26</v>
      </c>
      <c r="B24" s="34" t="s">
        <v>134</v>
      </c>
      <c r="C24" s="31" t="s">
        <v>16</v>
      </c>
      <c r="D24" s="33">
        <v>172</v>
      </c>
    </row>
    <row r="25" spans="1:4" s="1" customFormat="1" ht="15" customHeight="1" x14ac:dyDescent="0.25">
      <c r="A25" s="30" t="s">
        <v>27</v>
      </c>
      <c r="B25" s="34" t="s">
        <v>135</v>
      </c>
      <c r="C25" s="31" t="s">
        <v>16</v>
      </c>
      <c r="D25" s="33">
        <f>[1]калькуляция_ЛФК!$C$154</f>
        <v>322.77626362814675</v>
      </c>
    </row>
    <row r="26" spans="1:4" s="1" customFormat="1" ht="15" customHeight="1" x14ac:dyDescent="0.25">
      <c r="A26" s="30" t="s">
        <v>28</v>
      </c>
      <c r="B26" s="34" t="s">
        <v>132</v>
      </c>
      <c r="C26" s="31" t="s">
        <v>16</v>
      </c>
      <c r="D26" s="33">
        <v>304</v>
      </c>
    </row>
    <row r="27" spans="1:4" s="1" customFormat="1" ht="15" customHeight="1" x14ac:dyDescent="0.25">
      <c r="A27" s="30" t="s">
        <v>29</v>
      </c>
      <c r="B27" s="34" t="s">
        <v>133</v>
      </c>
      <c r="C27" s="31" t="s">
        <v>16</v>
      </c>
      <c r="D27" s="33">
        <f>[1]калькуляция_ЛФК!$C$197</f>
        <v>305.08661663385362</v>
      </c>
    </row>
    <row r="28" spans="1:4" s="1" customFormat="1" ht="15" customHeight="1" x14ac:dyDescent="0.25">
      <c r="A28" s="30" t="s">
        <v>30</v>
      </c>
      <c r="B28" s="34" t="s">
        <v>136</v>
      </c>
      <c r="C28" s="31" t="s">
        <v>16</v>
      </c>
      <c r="D28" s="33">
        <f>[1]калькуляция_ЛФК!$C$219</f>
        <v>329.98836162434225</v>
      </c>
    </row>
    <row r="29" spans="1:4" s="1" customFormat="1" ht="15" customHeight="1" x14ac:dyDescent="0.25">
      <c r="A29" s="30" t="s">
        <v>31</v>
      </c>
      <c r="B29" s="34" t="s">
        <v>144</v>
      </c>
      <c r="C29" s="31" t="s">
        <v>16</v>
      </c>
      <c r="D29" s="33">
        <f>[1]калькуляция_ЛФК!$C$242</f>
        <v>324.41226162434225</v>
      </c>
    </row>
    <row r="30" spans="1:4" s="1" customFormat="1" ht="15" customHeight="1" x14ac:dyDescent="0.25">
      <c r="A30" s="30" t="s">
        <v>32</v>
      </c>
      <c r="B30" s="34" t="s">
        <v>143</v>
      </c>
      <c r="C30" s="31" t="s">
        <v>16</v>
      </c>
      <c r="D30" s="33">
        <v>326</v>
      </c>
    </row>
    <row r="31" spans="1:4" s="1" customFormat="1" ht="15" customHeight="1" x14ac:dyDescent="0.25">
      <c r="A31" s="30" t="s">
        <v>33</v>
      </c>
      <c r="B31" s="34" t="s">
        <v>137</v>
      </c>
      <c r="C31" s="31" t="s">
        <v>16</v>
      </c>
      <c r="D31" s="33">
        <v>337</v>
      </c>
    </row>
    <row r="32" spans="1:4" s="1" customFormat="1" ht="15" customHeight="1" x14ac:dyDescent="0.25">
      <c r="A32" s="30" t="s">
        <v>52</v>
      </c>
      <c r="B32" s="34" t="s">
        <v>155</v>
      </c>
      <c r="C32" s="31" t="s">
        <v>16</v>
      </c>
      <c r="D32" s="40">
        <f>[2]Лист1!$N$6</f>
        <v>104.26</v>
      </c>
    </row>
    <row r="33" spans="1:4" s="1" customFormat="1" ht="30.75" customHeight="1" x14ac:dyDescent="0.25">
      <c r="A33" s="30" t="s">
        <v>53</v>
      </c>
      <c r="B33" s="34" t="s">
        <v>149</v>
      </c>
      <c r="C33" s="31" t="s">
        <v>16</v>
      </c>
      <c r="D33" s="40">
        <f>[2]Лист1!$N$8</f>
        <v>68.12</v>
      </c>
    </row>
    <row r="34" spans="1:4" s="1" customFormat="1" ht="16.5" customHeight="1" x14ac:dyDescent="0.25">
      <c r="A34" s="28">
        <v>2</v>
      </c>
      <c r="B34" s="50" t="s">
        <v>168</v>
      </c>
      <c r="C34" s="51"/>
      <c r="D34" s="52"/>
    </row>
    <row r="35" spans="1:4" s="1" customFormat="1" ht="15" customHeight="1" x14ac:dyDescent="0.25">
      <c r="A35" s="30" t="s">
        <v>54</v>
      </c>
      <c r="B35" s="34" t="s">
        <v>126</v>
      </c>
      <c r="C35" s="31" t="s">
        <v>35</v>
      </c>
      <c r="D35" s="33">
        <f>Лист2!D19</f>
        <v>241.93439986633402</v>
      </c>
    </row>
    <row r="36" spans="1:4" s="1" customFormat="1" ht="15" customHeight="1" x14ac:dyDescent="0.25">
      <c r="A36" s="30" t="s">
        <v>55</v>
      </c>
      <c r="B36" s="34" t="s">
        <v>125</v>
      </c>
      <c r="C36" s="31" t="s">
        <v>35</v>
      </c>
      <c r="D36" s="33">
        <f>[3]калькуляция!$C$14</f>
        <v>258.13352060356897</v>
      </c>
    </row>
    <row r="37" spans="1:4" s="1" customFormat="1" ht="15" customHeight="1" x14ac:dyDescent="0.25">
      <c r="A37" s="30" t="s">
        <v>56</v>
      </c>
      <c r="B37" s="34" t="s">
        <v>120</v>
      </c>
      <c r="C37" s="31" t="s">
        <v>35</v>
      </c>
      <c r="D37" s="33">
        <f>[3]калькуляция!$C$14</f>
        <v>258.13352060356897</v>
      </c>
    </row>
    <row r="38" spans="1:4" s="1" customFormat="1" ht="15" customHeight="1" x14ac:dyDescent="0.25">
      <c r="A38" s="30" t="s">
        <v>57</v>
      </c>
      <c r="B38" s="34" t="s">
        <v>121</v>
      </c>
      <c r="C38" s="31" t="s">
        <v>35</v>
      </c>
      <c r="D38" s="33">
        <f>[3]калькуляция!$C$14</f>
        <v>258.13352060356897</v>
      </c>
    </row>
    <row r="39" spans="1:4" s="1" customFormat="1" ht="15" customHeight="1" x14ac:dyDescent="0.25">
      <c r="A39" s="30" t="s">
        <v>58</v>
      </c>
      <c r="B39" s="34" t="s">
        <v>127</v>
      </c>
      <c r="C39" s="31" t="s">
        <v>35</v>
      </c>
      <c r="D39" s="33">
        <f>[3]калькуляция!$C$14</f>
        <v>258.13352060356897</v>
      </c>
    </row>
    <row r="40" spans="1:4" s="1" customFormat="1" ht="15" customHeight="1" x14ac:dyDescent="0.25">
      <c r="A40" s="30" t="s">
        <v>59</v>
      </c>
      <c r="B40" s="34" t="s">
        <v>124</v>
      </c>
      <c r="C40" s="31" t="s">
        <v>35</v>
      </c>
      <c r="D40" s="33">
        <f>[3]калькуляция!$C$14</f>
        <v>258.13352060356897</v>
      </c>
    </row>
    <row r="41" spans="1:4" s="1" customFormat="1" ht="15" customHeight="1" x14ac:dyDescent="0.25">
      <c r="A41" s="30" t="s">
        <v>60</v>
      </c>
      <c r="B41" s="34" t="s">
        <v>122</v>
      </c>
      <c r="C41" s="31" t="s">
        <v>35</v>
      </c>
      <c r="D41" s="33">
        <f>[3]калькуляция!$C$14</f>
        <v>258.13352060356897</v>
      </c>
    </row>
    <row r="42" spans="1:4" s="1" customFormat="1" ht="30.75" customHeight="1" x14ac:dyDescent="0.25">
      <c r="A42" s="30" t="s">
        <v>61</v>
      </c>
      <c r="B42" s="34" t="s">
        <v>123</v>
      </c>
      <c r="C42" s="31" t="s">
        <v>35</v>
      </c>
      <c r="D42" s="33">
        <f>[3]калькуляция!$C$14</f>
        <v>258.13352060356897</v>
      </c>
    </row>
    <row r="43" spans="1:4" s="1" customFormat="1" ht="15" customHeight="1" x14ac:dyDescent="0.25">
      <c r="A43" s="30" t="s">
        <v>62</v>
      </c>
      <c r="B43" s="34" t="s">
        <v>117</v>
      </c>
      <c r="C43" s="31" t="s">
        <v>35</v>
      </c>
      <c r="D43" s="33">
        <f>[3]калькуляция!$C$14</f>
        <v>258.13352060356897</v>
      </c>
    </row>
    <row r="44" spans="1:4" s="1" customFormat="1" ht="15" customHeight="1" x14ac:dyDescent="0.25">
      <c r="A44" s="30" t="s">
        <v>63</v>
      </c>
      <c r="B44" s="34" t="s">
        <v>129</v>
      </c>
      <c r="C44" s="31" t="s">
        <v>35</v>
      </c>
      <c r="D44" s="33">
        <f>[3]калькуляция!$C$14</f>
        <v>258.13352060356897</v>
      </c>
    </row>
    <row r="45" spans="1:4" s="1" customFormat="1" ht="30.75" customHeight="1" x14ac:dyDescent="0.25">
      <c r="A45" s="30" t="s">
        <v>64</v>
      </c>
      <c r="B45" s="34" t="s">
        <v>145</v>
      </c>
      <c r="C45" s="31" t="s">
        <v>35</v>
      </c>
      <c r="D45" s="33">
        <v>351</v>
      </c>
    </row>
    <row r="46" spans="1:4" s="1" customFormat="1" ht="15" customHeight="1" x14ac:dyDescent="0.25">
      <c r="A46" s="30" t="s">
        <v>65</v>
      </c>
      <c r="B46" s="34" t="s">
        <v>119</v>
      </c>
      <c r="C46" s="31" t="s">
        <v>35</v>
      </c>
      <c r="D46" s="33">
        <v>258</v>
      </c>
    </row>
    <row r="47" spans="1:4" s="1" customFormat="1" ht="15" customHeight="1" x14ac:dyDescent="0.25">
      <c r="A47" s="30" t="s">
        <v>66</v>
      </c>
      <c r="B47" s="34" t="s">
        <v>118</v>
      </c>
      <c r="C47" s="31" t="s">
        <v>35</v>
      </c>
      <c r="D47" s="33">
        <f>[3]калькуляция!$C$14</f>
        <v>258.13352060356897</v>
      </c>
    </row>
    <row r="48" spans="1:4" s="1" customFormat="1" ht="15" customHeight="1" x14ac:dyDescent="0.25">
      <c r="A48" s="30" t="s">
        <v>67</v>
      </c>
      <c r="B48" s="34" t="s">
        <v>164</v>
      </c>
      <c r="C48" s="31" t="s">
        <v>35</v>
      </c>
      <c r="D48" s="33">
        <f>[3]калькуляция!$C$14</f>
        <v>258.13352060356897</v>
      </c>
    </row>
    <row r="49" spans="1:4" s="1" customFormat="1" ht="30.75" customHeight="1" x14ac:dyDescent="0.25">
      <c r="A49" s="30" t="s">
        <v>99</v>
      </c>
      <c r="B49" s="34" t="s">
        <v>128</v>
      </c>
      <c r="C49" s="31" t="s">
        <v>35</v>
      </c>
      <c r="D49" s="33">
        <f>[3]калькуляция!$C$14</f>
        <v>258.13352060356897</v>
      </c>
    </row>
    <row r="50" spans="1:4" s="1" customFormat="1" ht="30.75" customHeight="1" x14ac:dyDescent="0.25">
      <c r="A50" s="30" t="s">
        <v>100</v>
      </c>
      <c r="B50" s="34" t="s">
        <v>150</v>
      </c>
      <c r="C50" s="31" t="s">
        <v>35</v>
      </c>
      <c r="D50" s="33">
        <v>272</v>
      </c>
    </row>
    <row r="51" spans="1:4" s="1" customFormat="1" ht="15" customHeight="1" x14ac:dyDescent="0.25">
      <c r="A51" s="28">
        <v>3</v>
      </c>
      <c r="B51" s="44" t="s">
        <v>68</v>
      </c>
      <c r="C51" s="45"/>
      <c r="D51" s="46"/>
    </row>
    <row r="52" spans="1:4" s="1" customFormat="1" ht="16.5" customHeight="1" x14ac:dyDescent="0.25">
      <c r="A52" s="30" t="s">
        <v>17</v>
      </c>
      <c r="B52" s="34" t="s">
        <v>130</v>
      </c>
      <c r="C52" s="37" t="s">
        <v>69</v>
      </c>
      <c r="D52" s="38">
        <f>Лист2!D16</f>
        <v>83</v>
      </c>
    </row>
    <row r="53" spans="1:4" s="1" customFormat="1" ht="15" customHeight="1" x14ac:dyDescent="0.25">
      <c r="A53" s="30" t="s">
        <v>18</v>
      </c>
      <c r="B53" s="34" t="s">
        <v>70</v>
      </c>
      <c r="C53" s="37" t="s">
        <v>9</v>
      </c>
      <c r="D53" s="38">
        <v>103</v>
      </c>
    </row>
    <row r="54" spans="1:4" s="1" customFormat="1" ht="15" customHeight="1" x14ac:dyDescent="0.25">
      <c r="A54" s="30" t="s">
        <v>19</v>
      </c>
      <c r="B54" s="34" t="s">
        <v>131</v>
      </c>
      <c r="C54" s="37" t="s">
        <v>8</v>
      </c>
      <c r="D54" s="38">
        <f>[4]калькуляция_ЛФК!$C$38</f>
        <v>217.18846509224809</v>
      </c>
    </row>
    <row r="55" spans="1:4" s="1" customFormat="1" ht="15" customHeight="1" x14ac:dyDescent="0.25">
      <c r="A55" s="30" t="s">
        <v>20</v>
      </c>
      <c r="B55" s="34" t="s">
        <v>163</v>
      </c>
      <c r="C55" s="37" t="s">
        <v>8</v>
      </c>
      <c r="D55" s="38">
        <v>257</v>
      </c>
    </row>
    <row r="56" spans="1:4" s="1" customFormat="1" ht="15" customHeight="1" x14ac:dyDescent="0.25">
      <c r="A56" s="28" t="s">
        <v>72</v>
      </c>
      <c r="B56" s="41" t="s">
        <v>71</v>
      </c>
      <c r="C56" s="42"/>
      <c r="D56" s="43"/>
    </row>
    <row r="57" spans="1:4" s="1" customFormat="1" ht="16.5" customHeight="1" x14ac:dyDescent="0.25">
      <c r="A57" s="30" t="s">
        <v>82</v>
      </c>
      <c r="B57" s="39" t="s">
        <v>147</v>
      </c>
      <c r="C57" s="37" t="s">
        <v>10</v>
      </c>
      <c r="D57" s="38">
        <f>Лист2!D17</f>
        <v>79.770694202477742</v>
      </c>
    </row>
    <row r="58" spans="1:4" s="1" customFormat="1" ht="30.75" customHeight="1" x14ac:dyDescent="0.25">
      <c r="A58" s="30" t="s">
        <v>83</v>
      </c>
      <c r="B58" s="39" t="s">
        <v>148</v>
      </c>
      <c r="C58" s="37" t="s">
        <v>10</v>
      </c>
      <c r="D58" s="38">
        <f>Лист2!D18</f>
        <v>156.28728480935106</v>
      </c>
    </row>
    <row r="59" spans="1:4" s="1" customFormat="1" ht="30.75" customHeight="1" x14ac:dyDescent="0.25">
      <c r="A59" s="28" t="s">
        <v>74</v>
      </c>
      <c r="B59" s="41" t="s">
        <v>73</v>
      </c>
      <c r="C59" s="42"/>
      <c r="D59" s="43"/>
    </row>
    <row r="60" spans="1:4" s="1" customFormat="1" ht="16.5" customHeight="1" x14ac:dyDescent="0.25">
      <c r="A60" s="30" t="s">
        <v>75</v>
      </c>
      <c r="B60" s="34" t="s">
        <v>141</v>
      </c>
      <c r="C60" s="37" t="s">
        <v>11</v>
      </c>
      <c r="D60" s="38">
        <v>193</v>
      </c>
    </row>
    <row r="61" spans="1:4" s="1" customFormat="1" ht="15" customHeight="1" x14ac:dyDescent="0.25">
      <c r="A61" s="30" t="s">
        <v>76</v>
      </c>
      <c r="B61" s="34" t="s">
        <v>139</v>
      </c>
      <c r="C61" s="37" t="s">
        <v>12</v>
      </c>
      <c r="D61" s="38">
        <f>[5]калькуляция!$C$14</f>
        <v>898.62014198303166</v>
      </c>
    </row>
    <row r="62" spans="1:4" s="1" customFormat="1" ht="15" customHeight="1" x14ac:dyDescent="0.25">
      <c r="A62" s="30" t="s">
        <v>77</v>
      </c>
      <c r="B62" s="34" t="s">
        <v>156</v>
      </c>
      <c r="C62" s="37" t="s">
        <v>11</v>
      </c>
      <c r="D62" s="38">
        <f>[6]калькуляция!$C$14</f>
        <v>370.38842005373675</v>
      </c>
    </row>
    <row r="63" spans="1:4" s="1" customFormat="1" ht="15" customHeight="1" x14ac:dyDescent="0.25">
      <c r="A63" s="30" t="s">
        <v>78</v>
      </c>
      <c r="B63" s="34" t="s">
        <v>157</v>
      </c>
      <c r="C63" s="37" t="s">
        <v>11</v>
      </c>
      <c r="D63" s="38">
        <v>324</v>
      </c>
    </row>
    <row r="64" spans="1:4" s="1" customFormat="1" ht="15" customHeight="1" x14ac:dyDescent="0.25">
      <c r="A64" s="30" t="s">
        <v>79</v>
      </c>
      <c r="B64" s="34" t="s">
        <v>161</v>
      </c>
      <c r="C64" s="31" t="s">
        <v>11</v>
      </c>
      <c r="D64" s="33">
        <f>Лист2!D20</f>
        <v>470.26940400953492</v>
      </c>
    </row>
    <row r="65" spans="1:4" s="1" customFormat="1" ht="15" customHeight="1" x14ac:dyDescent="0.25">
      <c r="A65" s="28" t="s">
        <v>81</v>
      </c>
      <c r="B65" s="44" t="s">
        <v>80</v>
      </c>
      <c r="C65" s="45"/>
      <c r="D65" s="46"/>
    </row>
    <row r="66" spans="1:4" s="1" customFormat="1" ht="16.5" customHeight="1" x14ac:dyDescent="0.25">
      <c r="A66" s="30" t="s">
        <v>84</v>
      </c>
      <c r="B66" s="32" t="s">
        <v>165</v>
      </c>
      <c r="C66" s="31" t="s">
        <v>35</v>
      </c>
      <c r="D66" s="33">
        <f>[7]калькуляция!$C$58</f>
        <v>461.3877121161907</v>
      </c>
    </row>
    <row r="67" spans="1:4" s="1" customFormat="1" ht="30.75" customHeight="1" x14ac:dyDescent="0.25">
      <c r="A67" s="30" t="s">
        <v>85</v>
      </c>
      <c r="B67" s="32" t="s">
        <v>166</v>
      </c>
      <c r="C67" s="31" t="s">
        <v>35</v>
      </c>
      <c r="D67" s="33">
        <v>230</v>
      </c>
    </row>
    <row r="68" spans="1:4" s="1" customFormat="1" ht="30.75" customHeight="1" x14ac:dyDescent="0.25">
      <c r="A68" s="30" t="s">
        <v>86</v>
      </c>
      <c r="B68" s="32" t="s">
        <v>167</v>
      </c>
      <c r="C68" s="31" t="s">
        <v>35</v>
      </c>
      <c r="D68" s="33">
        <f>[7]калькуляция!$C$88</f>
        <v>92.277542423238117</v>
      </c>
    </row>
    <row r="69" spans="1:4" s="1" customFormat="1" ht="30.75" customHeight="1" x14ac:dyDescent="0.25">
      <c r="A69" s="30" t="s">
        <v>87</v>
      </c>
      <c r="B69" s="34" t="s">
        <v>110</v>
      </c>
      <c r="C69" s="31" t="s">
        <v>35</v>
      </c>
      <c r="D69" s="33">
        <f>[3]калькуляция!$C$36</f>
        <v>119.55034175690179</v>
      </c>
    </row>
    <row r="70" spans="1:4" s="1" customFormat="1" ht="15" customHeight="1" x14ac:dyDescent="0.25">
      <c r="A70" s="30" t="s">
        <v>88</v>
      </c>
      <c r="B70" s="34" t="s">
        <v>111</v>
      </c>
      <c r="C70" s="31" t="s">
        <v>35</v>
      </c>
      <c r="D70" s="33">
        <f>[3]калькуляция!$C$36</f>
        <v>119.55034175690179</v>
      </c>
    </row>
    <row r="71" spans="1:4" s="1" customFormat="1" ht="15" customHeight="1" x14ac:dyDescent="0.25">
      <c r="A71" s="30" t="s">
        <v>89</v>
      </c>
      <c r="B71" s="34" t="s">
        <v>152</v>
      </c>
      <c r="C71" s="31" t="s">
        <v>35</v>
      </c>
      <c r="D71" s="33">
        <f>[3]калькуляция!$C$36</f>
        <v>119.55034175690179</v>
      </c>
    </row>
    <row r="72" spans="1:4" s="1" customFormat="1" ht="30.75" customHeight="1" x14ac:dyDescent="0.25">
      <c r="A72" s="30" t="s">
        <v>90</v>
      </c>
      <c r="B72" s="34" t="s">
        <v>113</v>
      </c>
      <c r="C72" s="31" t="s">
        <v>35</v>
      </c>
      <c r="D72" s="33">
        <f>[3]калькуляция!$C$36</f>
        <v>119.55034175690179</v>
      </c>
    </row>
    <row r="73" spans="1:4" s="1" customFormat="1" ht="15" customHeight="1" x14ac:dyDescent="0.25">
      <c r="A73" s="30" t="s">
        <v>91</v>
      </c>
      <c r="B73" s="39" t="s">
        <v>140</v>
      </c>
      <c r="C73" s="37" t="s">
        <v>35</v>
      </c>
      <c r="D73" s="38">
        <f>[3]калькуляция!$C$36</f>
        <v>119.55034175690179</v>
      </c>
    </row>
    <row r="74" spans="1:4" s="1" customFormat="1" ht="30.75" customHeight="1" x14ac:dyDescent="0.25">
      <c r="A74" s="30" t="s">
        <v>92</v>
      </c>
      <c r="B74" s="39" t="s">
        <v>112</v>
      </c>
      <c r="C74" s="37" t="s">
        <v>35</v>
      </c>
      <c r="D74" s="38">
        <f>[3]калькуляция!$C$36</f>
        <v>119.55034175690179</v>
      </c>
    </row>
    <row r="75" spans="1:4" s="1" customFormat="1" ht="30.75" customHeight="1" x14ac:dyDescent="0.25">
      <c r="A75" s="30" t="s">
        <v>93</v>
      </c>
      <c r="B75" s="34" t="s">
        <v>153</v>
      </c>
      <c r="C75" s="37" t="s">
        <v>35</v>
      </c>
      <c r="D75" s="38">
        <f>[3]калькуляция!$C$36</f>
        <v>119.55034175690179</v>
      </c>
    </row>
    <row r="76" spans="1:4" s="1" customFormat="1" ht="30.75" customHeight="1" x14ac:dyDescent="0.25">
      <c r="A76" s="30" t="s">
        <v>94</v>
      </c>
      <c r="B76" s="34" t="s">
        <v>146</v>
      </c>
      <c r="C76" s="37" t="s">
        <v>35</v>
      </c>
      <c r="D76" s="38">
        <v>214</v>
      </c>
    </row>
    <row r="77" spans="1:4" s="1" customFormat="1" ht="30.75" customHeight="1" x14ac:dyDescent="0.25">
      <c r="A77" s="30" t="s">
        <v>95</v>
      </c>
      <c r="B77" s="34" t="s">
        <v>108</v>
      </c>
      <c r="C77" s="31" t="s">
        <v>35</v>
      </c>
      <c r="D77" s="33">
        <v>120</v>
      </c>
    </row>
    <row r="78" spans="1:4" s="1" customFormat="1" ht="15" customHeight="1" x14ac:dyDescent="0.25">
      <c r="A78" s="30" t="s">
        <v>96</v>
      </c>
      <c r="B78" s="34" t="s">
        <v>107</v>
      </c>
      <c r="C78" s="31" t="s">
        <v>35</v>
      </c>
      <c r="D78" s="33">
        <f>[3]калькуляция!$C$36</f>
        <v>119.55034175690179</v>
      </c>
    </row>
    <row r="79" spans="1:4" s="1" customFormat="1" ht="15" customHeight="1" x14ac:dyDescent="0.25">
      <c r="A79" s="30" t="s">
        <v>97</v>
      </c>
      <c r="B79" s="39" t="s">
        <v>109</v>
      </c>
      <c r="C79" s="37" t="s">
        <v>35</v>
      </c>
      <c r="D79" s="38">
        <f>[3]калькуляция!$C$36</f>
        <v>119.55034175690179</v>
      </c>
    </row>
    <row r="80" spans="1:4" s="1" customFormat="1" ht="30.75" customHeight="1" x14ac:dyDescent="0.25">
      <c r="A80" s="30" t="s">
        <v>98</v>
      </c>
      <c r="B80" s="39" t="s">
        <v>114</v>
      </c>
      <c r="C80" s="37" t="s">
        <v>35</v>
      </c>
      <c r="D80" s="38">
        <f>[3]калькуляция!$C$36</f>
        <v>119.55034175690179</v>
      </c>
    </row>
    <row r="81" spans="1:4" s="1" customFormat="1" ht="30.75" customHeight="1" x14ac:dyDescent="0.25">
      <c r="A81" s="28" t="s">
        <v>102</v>
      </c>
      <c r="B81" s="41" t="s">
        <v>101</v>
      </c>
      <c r="C81" s="42"/>
      <c r="D81" s="43"/>
    </row>
    <row r="82" spans="1:4" s="1" customFormat="1" ht="16.5" customHeight="1" x14ac:dyDescent="0.25">
      <c r="A82" s="30" t="s">
        <v>103</v>
      </c>
      <c r="B82" s="34" t="s">
        <v>158</v>
      </c>
      <c r="C82" s="37" t="s">
        <v>35</v>
      </c>
      <c r="D82" s="38">
        <f>[8]калькуляция!$C$29</f>
        <v>1540.4871529273989</v>
      </c>
    </row>
    <row r="83" spans="1:4" s="1" customFormat="1" ht="15" customHeight="1" x14ac:dyDescent="0.25">
      <c r="A83" s="30" t="s">
        <v>104</v>
      </c>
      <c r="B83" s="34" t="s">
        <v>162</v>
      </c>
      <c r="C83" s="31" t="s">
        <v>35</v>
      </c>
      <c r="D83" s="33">
        <f>[8]калькуляция!$C$44</f>
        <v>1563.7671529273987</v>
      </c>
    </row>
    <row r="84" spans="1:4" s="1" customFormat="1" ht="30.75" customHeight="1" x14ac:dyDescent="0.3">
      <c r="A84"/>
      <c r="B84"/>
      <c r="C84"/>
      <c r="D84"/>
    </row>
  </sheetData>
  <mergeCells count="7">
    <mergeCell ref="B34:D34"/>
    <mergeCell ref="A14:D14"/>
    <mergeCell ref="A11:D11"/>
    <mergeCell ref="A13:D13"/>
    <mergeCell ref="A15:D15"/>
    <mergeCell ref="C7:D7"/>
    <mergeCell ref="B18:D18"/>
  </mergeCells>
  <pageMargins left="0.70866141732283472" right="0.51181102362204722" top="0.74803149606299213" bottom="0.74803149606299213" header="0.31496062992125984" footer="0.31496062992125984"/>
  <pageSetup paperSize="9" scale="9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zoomScale="90" zoomScaleNormal="90" workbookViewId="0">
      <selection activeCell="H20" sqref="H20"/>
    </sheetView>
  </sheetViews>
  <sheetFormatPr defaultRowHeight="14.4" x14ac:dyDescent="0.3"/>
  <cols>
    <col min="1" max="1" width="8" customWidth="1"/>
    <col min="2" max="2" width="38.33203125" customWidth="1"/>
    <col min="3" max="3" width="14" customWidth="1"/>
    <col min="4" max="4" width="25" customWidth="1"/>
  </cols>
  <sheetData>
    <row r="1" spans="1:6" ht="17.399999999999999" x14ac:dyDescent="0.3">
      <c r="C1" s="56" t="s">
        <v>37</v>
      </c>
      <c r="D1" s="56"/>
      <c r="E1" s="7"/>
    </row>
    <row r="2" spans="1:6" ht="18" x14ac:dyDescent="0.35">
      <c r="C2" s="2"/>
      <c r="D2" s="12"/>
      <c r="E2" s="5"/>
    </row>
    <row r="3" spans="1:6" ht="17.399999999999999" x14ac:dyDescent="0.3">
      <c r="C3" s="55" t="s">
        <v>38</v>
      </c>
      <c r="D3" s="55"/>
      <c r="E3" s="7"/>
    </row>
    <row r="4" spans="1:6" ht="36" customHeight="1" x14ac:dyDescent="0.3">
      <c r="C4" s="57" t="s">
        <v>39</v>
      </c>
      <c r="D4" s="57"/>
      <c r="E4" s="8"/>
      <c r="F4" s="10"/>
    </row>
    <row r="5" spans="1:6" ht="18" x14ac:dyDescent="0.35">
      <c r="C5" s="58"/>
      <c r="D5" s="58"/>
      <c r="E5" s="6"/>
    </row>
    <row r="6" spans="1:6" ht="17.399999999999999" x14ac:dyDescent="0.3">
      <c r="C6" s="55" t="s">
        <v>40</v>
      </c>
      <c r="D6" s="55"/>
      <c r="E6" s="7"/>
    </row>
    <row r="7" spans="1:6" ht="18" x14ac:dyDescent="0.35">
      <c r="C7" s="2"/>
      <c r="D7" s="13"/>
      <c r="E7" s="9"/>
    </row>
    <row r="8" spans="1:6" ht="17.399999999999999" x14ac:dyDescent="0.3">
      <c r="C8" s="55" t="s">
        <v>41</v>
      </c>
      <c r="D8" s="55"/>
      <c r="E8" s="7"/>
    </row>
    <row r="9" spans="1:6" ht="15.6" x14ac:dyDescent="0.3">
      <c r="C9" s="11"/>
      <c r="D9" s="11"/>
      <c r="E9" s="7"/>
    </row>
    <row r="10" spans="1:6" ht="15.6" x14ac:dyDescent="0.3">
      <c r="C10" s="11"/>
      <c r="D10" s="11"/>
      <c r="E10" s="7"/>
    </row>
    <row r="11" spans="1:6" s="22" customFormat="1" ht="20.399999999999999" x14ac:dyDescent="0.25">
      <c r="A11" s="53" t="s">
        <v>0</v>
      </c>
      <c r="B11" s="53"/>
      <c r="C11" s="53"/>
      <c r="D11" s="53"/>
    </row>
    <row r="12" spans="1:6" s="22" customFormat="1" ht="18" x14ac:dyDescent="0.25">
      <c r="A12" s="54" t="s">
        <v>36</v>
      </c>
      <c r="B12" s="54"/>
      <c r="C12" s="54"/>
      <c r="D12" s="54"/>
    </row>
    <row r="13" spans="1:6" s="22" customFormat="1" ht="18" x14ac:dyDescent="0.25">
      <c r="A13" s="54" t="s">
        <v>1</v>
      </c>
      <c r="B13" s="54"/>
      <c r="C13" s="54"/>
      <c r="D13" s="54"/>
    </row>
    <row r="14" spans="1:6" ht="18" x14ac:dyDescent="0.35">
      <c r="A14" s="18"/>
      <c r="B14" s="18"/>
      <c r="C14" s="18"/>
      <c r="D14" s="19" t="s">
        <v>2</v>
      </c>
    </row>
    <row r="15" spans="1:6" ht="17.399999999999999" x14ac:dyDescent="0.3">
      <c r="A15" s="20" t="s">
        <v>3</v>
      </c>
      <c r="B15" s="20" t="s">
        <v>4</v>
      </c>
      <c r="C15" s="20" t="s">
        <v>5</v>
      </c>
      <c r="D15" s="21" t="s">
        <v>6</v>
      </c>
    </row>
    <row r="16" spans="1:6" ht="30" customHeight="1" x14ac:dyDescent="0.3">
      <c r="A16" s="3" t="s">
        <v>42</v>
      </c>
      <c r="B16" s="14" t="s">
        <v>43</v>
      </c>
      <c r="C16" s="15" t="s">
        <v>7</v>
      </c>
      <c r="D16" s="17">
        <v>83</v>
      </c>
    </row>
    <row r="17" spans="1:4" ht="63" customHeight="1" x14ac:dyDescent="0.3">
      <c r="A17" s="4" t="s">
        <v>44</v>
      </c>
      <c r="B17" s="14" t="s">
        <v>45</v>
      </c>
      <c r="C17" s="15" t="s">
        <v>10</v>
      </c>
      <c r="D17" s="16">
        <v>79.770694202477742</v>
      </c>
    </row>
    <row r="18" spans="1:4" ht="63" customHeight="1" x14ac:dyDescent="0.3">
      <c r="A18" s="4" t="s">
        <v>46</v>
      </c>
      <c r="B18" s="14" t="s">
        <v>48</v>
      </c>
      <c r="C18" s="15" t="s">
        <v>10</v>
      </c>
      <c r="D18" s="16">
        <v>156.28728480935106</v>
      </c>
    </row>
    <row r="19" spans="1:4" ht="40.5" customHeight="1" x14ac:dyDescent="0.3">
      <c r="A19" s="4" t="s">
        <v>47</v>
      </c>
      <c r="B19" s="14" t="s">
        <v>34</v>
      </c>
      <c r="C19" s="15" t="s">
        <v>35</v>
      </c>
      <c r="D19" s="17">
        <v>241.93439986633402</v>
      </c>
    </row>
    <row r="20" spans="1:4" ht="50.25" customHeight="1" x14ac:dyDescent="0.3">
      <c r="A20" s="4" t="s">
        <v>49</v>
      </c>
      <c r="B20" s="14" t="s">
        <v>13</v>
      </c>
      <c r="C20" s="15" t="s">
        <v>8</v>
      </c>
      <c r="D20" s="16">
        <v>470.26940400953492</v>
      </c>
    </row>
    <row r="23" spans="1:4" ht="18" x14ac:dyDescent="0.35">
      <c r="B23" s="23" t="s">
        <v>50</v>
      </c>
      <c r="D23" s="18" t="s">
        <v>51</v>
      </c>
    </row>
  </sheetData>
  <mergeCells count="9">
    <mergeCell ref="A11:D11"/>
    <mergeCell ref="A12:D12"/>
    <mergeCell ref="A13:D13"/>
    <mergeCell ref="C8:D8"/>
    <mergeCell ref="C1:D1"/>
    <mergeCell ref="C3:D3"/>
    <mergeCell ref="C4:D4"/>
    <mergeCell ref="C5:D5"/>
    <mergeCell ref="C6:D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2014-12-01T09:54:46Z</dcterms:modified>
</cp:coreProperties>
</file>